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AO_MKM/DOKUMENDID/Eelarve/2025 ea seadus/Eelarved/"/>
    </mc:Choice>
  </mc:AlternateContent>
  <xr:revisionPtr revIDLastSave="248" documentId="8_{9BE018F0-4FB5-4203-BEA2-C99AC3ECBA6C}" xr6:coauthVersionLast="47" xr6:coauthVersionMax="47" xr10:uidLastSave="{4D0E0AFC-4E8C-49C8-B71E-12962FE65775}"/>
  <bookViews>
    <workbookView xWindow="28680" yWindow="-120" windowWidth="29040" windowHeight="15720" xr2:uid="{6B2B7621-D651-4ABA-AA00-AE046CBB18D9}"/>
  </bookViews>
  <sheets>
    <sheet name="Lisa 5 VVKV " sheetId="1" r:id="rId1"/>
  </sheets>
  <definedNames>
    <definedName name="_xlnm._FilterDatabase" localSheetId="0" hidden="1">'Lisa 5 VVKV '!$A$13:$G$24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L10" i="1"/>
  <c r="J10" i="1"/>
  <c r="K9" i="1"/>
  <c r="L9" i="1"/>
  <c r="J9" i="1"/>
  <c r="K17" i="1"/>
  <c r="L17" i="1"/>
  <c r="J17" i="1"/>
  <c r="L18" i="1" l="1"/>
  <c r="J18" i="1"/>
  <c r="K23" i="1"/>
  <c r="K16" i="1"/>
  <c r="K7" i="1"/>
  <c r="L7" i="1"/>
  <c r="K8" i="1"/>
  <c r="L8" i="1"/>
  <c r="K11" i="1"/>
  <c r="I8" i="1"/>
  <c r="J8" i="1"/>
  <c r="J19" i="1"/>
  <c r="L19" i="1" s="1"/>
  <c r="J20" i="1"/>
  <c r="J16" i="1" s="1"/>
  <c r="I23" i="1"/>
  <c r="J21" i="1"/>
  <c r="L21" i="1" s="1"/>
  <c r="J22" i="1"/>
  <c r="L22" i="1" s="1"/>
  <c r="J24" i="1"/>
  <c r="J23" i="1" s="1"/>
  <c r="J25" i="1"/>
  <c r="L25" i="1" s="1"/>
  <c r="I17" i="1"/>
  <c r="I16" i="1" s="1"/>
  <c r="I7" i="1"/>
  <c r="J7" i="1"/>
  <c r="I9" i="1"/>
  <c r="I10" i="1"/>
  <c r="I11" i="1"/>
  <c r="H11" i="1"/>
  <c r="H9" i="1"/>
  <c r="H7" i="1"/>
  <c r="H8" i="1"/>
  <c r="H10" i="1"/>
  <c r="H17" i="1"/>
  <c r="H16" i="1" s="1"/>
  <c r="H23" i="1"/>
  <c r="I12" i="1" l="1"/>
  <c r="L24" i="1"/>
  <c r="L20" i="1"/>
  <c r="J11" i="1"/>
  <c r="K12" i="1"/>
  <c r="J12" i="1"/>
  <c r="H12" i="1"/>
  <c r="L23" i="1" l="1"/>
  <c r="L11" i="1"/>
  <c r="L12" i="1" s="1"/>
  <c r="L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tc={1B18CE82-E0BF-4186-909F-019B792AC64F}</author>
    <author>tc={3BFC7B06-2DB1-4190-8DCC-C93DC30B167D}</author>
  </authors>
  <commentList>
    <comment ref="K18" authorId="0" shapeId="0" xr:uid="{1B18CE82-E0BF-4186-909F-019B792AC64F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EQUINETi 2024. a liikmemaks, mis jäi eelmisel aastal tasumata</t>
      </text>
    </comment>
    <comment ref="K20" authorId="1" shapeId="0" xr:uid="{3BFC7B06-2DB1-4190-8DCC-C93DC30B167D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EQUINETi 2024. a liikmemaksuks</t>
      </text>
    </comment>
  </commentList>
</comments>
</file>

<file path=xl/sharedStrings.xml><?xml version="1.0" encoding="utf-8"?>
<sst xmlns="http://schemas.openxmlformats.org/spreadsheetml/2006/main" count="66" uniqueCount="53">
  <si>
    <t>Tulud</t>
  </si>
  <si>
    <t>Investeeringud</t>
  </si>
  <si>
    <t>Kulud</t>
  </si>
  <si>
    <t>Põhivara kulum</t>
  </si>
  <si>
    <t>Käibemaks</t>
  </si>
  <si>
    <t>Kulud ja investeeringud kokku</t>
  </si>
  <si>
    <t>Programmi tegevus - kood</t>
  </si>
  <si>
    <t>Programmi tegevus - nimi</t>
  </si>
  <si>
    <t>Eelarve liik*</t>
  </si>
  <si>
    <t>Eelarve objekt</t>
  </si>
  <si>
    <t>Objekti nimi</t>
  </si>
  <si>
    <t>Majanduslik sisu</t>
  </si>
  <si>
    <t>Stsenaarium asutuse kulumudelis</t>
  </si>
  <si>
    <t/>
  </si>
  <si>
    <t>Periood asutuse kulumudelis</t>
  </si>
  <si>
    <t>XX010000</t>
  </si>
  <si>
    <t>Programmide ülene</t>
  </si>
  <si>
    <t>KÄIBEMAKS  KOKKU</t>
  </si>
  <si>
    <t>20</t>
  </si>
  <si>
    <t>10</t>
  </si>
  <si>
    <t>* Eelarve liik: 10 - arvestuslikud vahendid, 20 - kindlaksmääratud vahendid, 32 - välistoetuste riiklik kaasfinantseerimine, 40 - välistoetustest ja moderniseerimisfondist saadavad vahendid, 41 - vahendatavad välistoetused, 43 - CO2 müügist saadavad vahendid, 44 - omatuludest saadavad vahendid, 45 - ebaregulaarsetest tuludest saadavad vahendid, 60 - mitterahalised vahendid (põhivara kulum)</t>
  </si>
  <si>
    <t>TULEMUSVALDKOND  HEAOLU</t>
  </si>
  <si>
    <t>Kulud - tööjõukulud</t>
  </si>
  <si>
    <t>Kulud - majandamiskulud</t>
  </si>
  <si>
    <t>Tulud kokku</t>
  </si>
  <si>
    <t>Soolise võrdõiguslikkuse ja võrdse kohtlemise volinik</t>
  </si>
  <si>
    <t>Lisa 5</t>
  </si>
  <si>
    <t>HE090302</t>
  </si>
  <si>
    <t>SE000028</t>
  </si>
  <si>
    <t>Vahendid RKASile</t>
  </si>
  <si>
    <t>60</t>
  </si>
  <si>
    <t>Konto</t>
  </si>
  <si>
    <t>61</t>
  </si>
  <si>
    <t>55</t>
  </si>
  <si>
    <t>50</t>
  </si>
  <si>
    <t>601000</t>
  </si>
  <si>
    <t>Soolise Võrdõiguslikkuse ja Võrdse Kohtlemise Voliniku Kantselei</t>
  </si>
  <si>
    <t>SOOLISE  VÕRDSUSE  JA  VÕRDSE  KOHTLEMISE  PROGRAMMI  KULUD  KOKKU</t>
  </si>
  <si>
    <t>Käibemaksukulu majandamiskuludelt</t>
  </si>
  <si>
    <t xml:space="preserve">MKMi 29.01.2025 kk-ga nr 10 kinnitatud eelarve </t>
  </si>
  <si>
    <t>MKMi 02.06.2025 kk nr 65</t>
  </si>
  <si>
    <t>Lõplik eelarve 2025</t>
  </si>
  <si>
    <t>EELARVE_ ULE</t>
  </si>
  <si>
    <t>2025_05</t>
  </si>
  <si>
    <t>Majandus- ja tööstusministri käskkirja "Majandus- ja Kommunikatsiooniministeeriumi 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tema valitsemisala asutuste 2025. a eelarvete kinnitamine"  juurde (muudetud sõnastuses)</t>
  </si>
  <si>
    <t xml:space="preserve">MKMi 30.06.2025 kk-ga nr 78 kinnitatud eelarve </t>
  </si>
  <si>
    <t>Sisemised muudatused</t>
  </si>
  <si>
    <t>MINISTRI_ LIIGENDUS</t>
  </si>
  <si>
    <t>2025_11</t>
  </si>
  <si>
    <t>SE000003</t>
  </si>
  <si>
    <t>Rahvusvahelised liikmemaksud</t>
  </si>
  <si>
    <t>4528</t>
  </si>
  <si>
    <t>Kulud - liikmemaksud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</si>
</sst>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u/>
      <sz val="9"/>
      <color theme="1"/>
      <name val="Times New Roman"/>
      <family val="1"/>
      <charset val="186"/>
    </font>
    <font>
      <sz val="11"/>
      <color rgb="FFFFFFFF"/>
      <name val="Calibri"/>
      <family val="2"/>
      <scheme val="minor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6" fillId="0" borderId="0" xfId="1" applyFont="1"/>
    <xf numFmtId="49" fontId="7" fillId="0" borderId="0" xfId="1" applyNumberFormat="1" applyFont="1" applyAlignment="1">
      <alignment horizontal="right" wrapText="1"/>
    </xf>
    <xf numFmtId="3" fontId="3" fillId="0" borderId="1" xfId="0" applyNumberFormat="1" applyFont="1" applyBorder="1" applyAlignment="1">
      <alignment vertical="center"/>
    </xf>
    <xf numFmtId="0" fontId="4" fillId="0" borderId="0" xfId="0" applyFont="1"/>
    <xf numFmtId="3" fontId="8" fillId="0" borderId="0" xfId="1" applyNumberFormat="1" applyFont="1" applyAlignment="1" applyProtection="1">
      <alignment horizontal="right"/>
      <protection hidden="1"/>
    </xf>
    <xf numFmtId="49" fontId="7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 wrapText="1"/>
    </xf>
    <xf numFmtId="3" fontId="9" fillId="0" borderId="0" xfId="1" applyNumberFormat="1" applyFont="1" applyAlignment="1">
      <alignment horizontal="right" wrapText="1"/>
    </xf>
    <xf numFmtId="3" fontId="10" fillId="0" borderId="0" xfId="1" applyNumberFormat="1" applyFont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1" xfId="0" applyBorder="1"/>
    <xf numFmtId="0" fontId="12" fillId="0" borderId="1" xfId="2" applyFont="1" applyBorder="1" applyAlignment="1">
      <alignment vertical="center" wrapText="1"/>
    </xf>
    <xf numFmtId="0" fontId="12" fillId="0" borderId="1" xfId="2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14" fillId="2" borderId="1" xfId="0" applyFont="1" applyFill="1" applyBorder="1"/>
    <xf numFmtId="0" fontId="0" fillId="2" borderId="1" xfId="0" applyFill="1" applyBorder="1"/>
    <xf numFmtId="3" fontId="4" fillId="2" borderId="1" xfId="0" applyNumberFormat="1" applyFont="1" applyFill="1" applyBorder="1"/>
    <xf numFmtId="0" fontId="3" fillId="0" borderId="1" xfId="0" applyFont="1" applyBorder="1"/>
    <xf numFmtId="0" fontId="0" fillId="2" borderId="1" xfId="0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14" fillId="2" borderId="3" xfId="0" applyFont="1" applyFill="1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3" fontId="13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3" fontId="9" fillId="0" borderId="0" xfId="1" applyNumberFormat="1" applyFont="1" applyAlignment="1" applyProtection="1">
      <alignment horizontal="right"/>
      <protection hidden="1"/>
    </xf>
    <xf numFmtId="0" fontId="3" fillId="0" borderId="1" xfId="0" applyFont="1" applyBorder="1" applyAlignment="1">
      <alignment vertical="center" wrapText="1"/>
    </xf>
    <xf numFmtId="0" fontId="14" fillId="2" borderId="2" xfId="0" applyFont="1" applyFill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0" fontId="20" fillId="0" borderId="0" xfId="0" applyFont="1"/>
    <xf numFmtId="3" fontId="20" fillId="0" borderId="0" xfId="0" applyNumberFormat="1" applyFont="1"/>
    <xf numFmtId="4" fontId="6" fillId="3" borderId="1" xfId="2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12" fillId="0" borderId="1" xfId="2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/>
    </xf>
    <xf numFmtId="0" fontId="14" fillId="2" borderId="2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9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</cellXfs>
  <cellStyles count="7">
    <cellStyle name="Normaallaad" xfId="0" builtinId="0"/>
    <cellStyle name="Normaallaad 2" xfId="1" xr:uid="{B35D4B3C-4E10-4461-B78D-806DFA58CCF1}"/>
    <cellStyle name="Normaallaad 4" xfId="2" xr:uid="{2D2E689D-7874-443D-A406-5CC41556F961}"/>
    <cellStyle name="Normaallaad 4 2" xfId="5" xr:uid="{051597CE-9079-4D52-A3C3-8ED2DA907F1A}"/>
    <cellStyle name="Normaallaad 4 3" xfId="3" xr:uid="{E2052EEF-BB57-4AA2-AEC5-F2C7819AD621}"/>
    <cellStyle name="Normal 25" xfId="4" xr:uid="{67EC9887-42E5-4A72-9BFD-DFCD008BCDCB}"/>
    <cellStyle name="Normal 25 2" xfId="6" xr:uid="{83F4B1EF-21A8-4831-B6B0-FF629E182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elena Siemann - MKM" id="{06DD447A-83A5-49F3-AE14-9ED8B0622FCD}" userId="S::Helena.Siemann@mkm.ee::bfb8c127-faf0-4904-8e5a-85d9b418a8d8" providerId="AD"/>
</personList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8" dT="2025-11-24T11:14:25.29" personId="{06DD447A-83A5-49F3-AE14-9ED8B0622FCD}" id="{1B18CE82-E0BF-4186-909F-019B792AC64F}">
    <text>EQUINETi 2024. a liikmemaks, mis jäi eelmisel aastal tasumata</text>
  </threadedComment>
  <threadedComment ref="K20" dT="2025-11-24T11:14:46.49" personId="{06DD447A-83A5-49F3-AE14-9ED8B0622FCD}" id="{3BFC7B06-2DB1-4190-8DCC-C93DC30B167D}">
    <text>EQUINETi 2024. a liikmemaksuks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54D9D-6C78-418B-907F-2A58BE272641}">
  <sheetPr>
    <pageSetUpPr fitToPage="1"/>
  </sheetPr>
  <dimension ref="A1:L29"/>
  <sheetViews>
    <sheetView tabSelected="1" topLeftCell="A4" zoomScaleNormal="100" workbookViewId="0">
      <selection activeCell="J30" sqref="J30"/>
    </sheetView>
  </sheetViews>
  <sheetFormatPr defaultRowHeight="14.6" outlineLevelCol="1" x14ac:dyDescent="0.4"/>
  <cols>
    <col min="1" max="1" width="10.53515625" customWidth="1"/>
    <col min="2" max="2" width="23.15234375" customWidth="1"/>
    <col min="3" max="3" width="7.3828125" style="1" customWidth="1"/>
    <col min="4" max="4" width="9.3828125" customWidth="1"/>
    <col min="5" max="5" width="18.69140625" customWidth="1"/>
    <col min="6" max="6" width="7.3046875" customWidth="1"/>
    <col min="7" max="7" width="29.69140625" customWidth="1"/>
    <col min="8" max="8" width="12.921875" hidden="1" customWidth="1" outlineLevel="1"/>
    <col min="9" max="9" width="11.69140625" hidden="1" customWidth="1" outlineLevel="1"/>
    <col min="10" max="10" width="10.61328125" customWidth="1" collapsed="1"/>
    <col min="11" max="11" width="10.15234375" customWidth="1"/>
    <col min="12" max="12" width="10.61328125" customWidth="1"/>
  </cols>
  <sheetData>
    <row r="1" spans="1:12" x14ac:dyDescent="0.4">
      <c r="D1" s="2"/>
      <c r="F1" s="43"/>
      <c r="L1" s="43" t="s">
        <v>26</v>
      </c>
    </row>
    <row r="2" spans="1:12" s="29" customFormat="1" ht="28.3" customHeight="1" x14ac:dyDescent="0.4">
      <c r="C2" s="49"/>
      <c r="E2" s="55" t="s">
        <v>44</v>
      </c>
      <c r="F2" s="56"/>
      <c r="G2" s="56"/>
      <c r="H2" s="56"/>
      <c r="I2" s="56"/>
      <c r="J2" s="56"/>
      <c r="K2" s="56"/>
      <c r="L2" s="56"/>
    </row>
    <row r="3" spans="1:12" ht="15" customHeight="1" x14ac:dyDescent="0.4">
      <c r="C3" s="3"/>
      <c r="D3" s="33"/>
      <c r="E3" s="48"/>
      <c r="F3" s="48"/>
      <c r="G3" s="48"/>
      <c r="H3" s="48"/>
    </row>
    <row r="4" spans="1:12" x14ac:dyDescent="0.4">
      <c r="C4" s="3"/>
      <c r="D4" s="3"/>
      <c r="E4" s="3"/>
      <c r="F4" s="3"/>
      <c r="G4" s="3"/>
    </row>
    <row r="5" spans="1:12" x14ac:dyDescent="0.4">
      <c r="A5" s="4" t="s">
        <v>36</v>
      </c>
      <c r="G5" s="44"/>
      <c r="H5" s="45"/>
    </row>
    <row r="6" spans="1:12" x14ac:dyDescent="0.4">
      <c r="A6" s="4"/>
      <c r="G6" s="5" t="s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</row>
    <row r="7" spans="1:12" x14ac:dyDescent="0.4">
      <c r="A7" s="4"/>
      <c r="G7" s="11" t="s">
        <v>24</v>
      </c>
      <c r="H7" s="34">
        <f>SUM(H6)</f>
        <v>0</v>
      </c>
      <c r="I7" s="34">
        <f t="shared" ref="I7:J7" si="0">SUM(I6)</f>
        <v>0</v>
      </c>
      <c r="J7" s="34">
        <f t="shared" si="0"/>
        <v>0</v>
      </c>
      <c r="K7" s="34">
        <f t="shared" ref="K7:L7" si="1">SUM(K6)</f>
        <v>0</v>
      </c>
      <c r="L7" s="34">
        <f t="shared" si="1"/>
        <v>0</v>
      </c>
    </row>
    <row r="8" spans="1:12" x14ac:dyDescent="0.4">
      <c r="A8" s="7"/>
      <c r="G8" s="5" t="s">
        <v>1</v>
      </c>
      <c r="H8" s="8">
        <f>SUMIF($G$19:$G$19,"Investeeringud*",H$19:H$19)</f>
        <v>0</v>
      </c>
      <c r="I8" s="8">
        <f t="shared" ref="I8:L8" si="2">SUMIF($G$19:$G$19,"Investeeringud*",I$19:I$19)</f>
        <v>0</v>
      </c>
      <c r="J8" s="8">
        <f t="shared" si="2"/>
        <v>0</v>
      </c>
      <c r="K8" s="8">
        <f t="shared" si="2"/>
        <v>0</v>
      </c>
      <c r="L8" s="8">
        <f t="shared" si="2"/>
        <v>0</v>
      </c>
    </row>
    <row r="9" spans="1:12" x14ac:dyDescent="0.4">
      <c r="A9" s="7"/>
      <c r="G9" s="9" t="s">
        <v>2</v>
      </c>
      <c r="H9" s="8">
        <f>SUMIF($G$19:$G$22,"Kulud*",H$19:H$22)</f>
        <v>-552038</v>
      </c>
      <c r="I9" s="8">
        <f>SUMIF($G$19:$G$22,"Kulud*",I$19:I$22)</f>
        <v>-116679</v>
      </c>
      <c r="J9" s="8">
        <f>SUMIF($G$18:$G$22,"Kulud*",J$18:J$22)</f>
        <v>-668717</v>
      </c>
      <c r="K9" s="8">
        <f t="shared" ref="K9:L9" si="3">SUMIF($G$18:$G$22,"Kulud*",K$18:K$22)</f>
        <v>-35000</v>
      </c>
      <c r="L9" s="8">
        <f t="shared" si="3"/>
        <v>-703717</v>
      </c>
    </row>
    <row r="10" spans="1:12" x14ac:dyDescent="0.4">
      <c r="A10" s="7"/>
      <c r="G10" s="10" t="s">
        <v>3</v>
      </c>
      <c r="H10" s="8">
        <f>SUMIF($G$19:$G$22,"Põhivara kulum*",H$19:H$22)</f>
        <v>-476</v>
      </c>
      <c r="I10" s="8">
        <f>SUMIF($G$19:$G$22,"Põhivara kulum*",I$19:I$22)</f>
        <v>0</v>
      </c>
      <c r="J10" s="8">
        <f>SUMIF($G$18:$G$22,"Põhivara kulum*",J$18:J$22)</f>
        <v>-476</v>
      </c>
      <c r="K10" s="8">
        <f t="shared" ref="K10:L10" si="4">SUMIF($G$18:$G$22,"Põhivara kulum*",K$18:K$22)</f>
        <v>0</v>
      </c>
      <c r="L10" s="8">
        <f t="shared" si="4"/>
        <v>-476</v>
      </c>
    </row>
    <row r="11" spans="1:12" x14ac:dyDescent="0.4">
      <c r="A11" s="7"/>
      <c r="G11" s="10" t="s">
        <v>4</v>
      </c>
      <c r="H11" s="8">
        <f>+SUBTOTAL(9, H24:H25)</f>
        <v>-43826</v>
      </c>
      <c r="I11" s="8">
        <f t="shared" ref="I11:J11" si="5">+SUBTOTAL(9, I24:I25)</f>
        <v>0</v>
      </c>
      <c r="J11" s="8">
        <f t="shared" si="5"/>
        <v>-43826</v>
      </c>
      <c r="K11" s="8">
        <f t="shared" ref="K11:L11" si="6">+SUBTOTAL(9, K24:K25)</f>
        <v>0</v>
      </c>
      <c r="L11" s="8">
        <f t="shared" si="6"/>
        <v>-43826</v>
      </c>
    </row>
    <row r="12" spans="1:12" x14ac:dyDescent="0.4">
      <c r="A12" s="7"/>
      <c r="G12" s="11" t="s">
        <v>5</v>
      </c>
      <c r="H12" s="12">
        <f>SUM(H8:H11)</f>
        <v>-596340</v>
      </c>
      <c r="I12" s="12">
        <f t="shared" ref="I12:J12" si="7">SUM(I8:I11)</f>
        <v>-116679</v>
      </c>
      <c r="J12" s="12">
        <f t="shared" si="7"/>
        <v>-713019</v>
      </c>
      <c r="K12" s="12">
        <f t="shared" ref="K12:L12" si="8">SUM(K8:K11)</f>
        <v>-35000</v>
      </c>
      <c r="L12" s="12">
        <f t="shared" si="8"/>
        <v>-748019</v>
      </c>
    </row>
    <row r="13" spans="1:12" ht="62.15" x14ac:dyDescent="0.4">
      <c r="A13" s="13" t="s">
        <v>6</v>
      </c>
      <c r="B13" s="13" t="s">
        <v>7</v>
      </c>
      <c r="C13" s="14" t="s">
        <v>8</v>
      </c>
      <c r="D13" s="13" t="s">
        <v>9</v>
      </c>
      <c r="E13" s="13" t="s">
        <v>10</v>
      </c>
      <c r="F13" s="13" t="s">
        <v>31</v>
      </c>
      <c r="G13" s="13" t="s">
        <v>11</v>
      </c>
      <c r="H13" s="46" t="s">
        <v>39</v>
      </c>
      <c r="I13" s="46" t="s">
        <v>40</v>
      </c>
      <c r="J13" s="46" t="s">
        <v>45</v>
      </c>
      <c r="K13" s="50" t="s">
        <v>46</v>
      </c>
      <c r="L13" s="46" t="s">
        <v>41</v>
      </c>
    </row>
    <row r="14" spans="1:12" ht="38.6" x14ac:dyDescent="0.4">
      <c r="A14" s="15"/>
      <c r="B14" s="15"/>
      <c r="C14" s="16"/>
      <c r="D14" s="17"/>
      <c r="E14" s="18"/>
      <c r="F14" s="18"/>
      <c r="G14" s="19" t="s">
        <v>12</v>
      </c>
      <c r="H14" s="31"/>
      <c r="I14" s="31" t="s">
        <v>42</v>
      </c>
      <c r="J14" s="30"/>
      <c r="K14" s="51" t="s">
        <v>47</v>
      </c>
      <c r="L14" s="17"/>
    </row>
    <row r="15" spans="1:12" ht="19" customHeight="1" x14ac:dyDescent="0.4">
      <c r="A15" s="17" t="s">
        <v>13</v>
      </c>
      <c r="B15" s="17" t="s">
        <v>13</v>
      </c>
      <c r="C15" s="20" t="s">
        <v>13</v>
      </c>
      <c r="D15" s="17"/>
      <c r="E15" s="18"/>
      <c r="F15" s="18"/>
      <c r="G15" s="19" t="s">
        <v>14</v>
      </c>
      <c r="H15" s="32"/>
      <c r="I15" s="47" t="s">
        <v>43</v>
      </c>
      <c r="J15" s="30"/>
      <c r="K15" s="47" t="s">
        <v>48</v>
      </c>
      <c r="L15" s="17"/>
    </row>
    <row r="16" spans="1:12" x14ac:dyDescent="0.4">
      <c r="A16" s="53" t="s">
        <v>21</v>
      </c>
      <c r="B16" s="54"/>
      <c r="C16" s="21"/>
      <c r="D16" s="22"/>
      <c r="E16" s="22"/>
      <c r="F16" s="22"/>
      <c r="G16" s="22"/>
      <c r="H16" s="23">
        <f>+SUBTOTAL(9, H17:H22)</f>
        <v>-552514</v>
      </c>
      <c r="I16" s="23">
        <f t="shared" ref="I16:J16" si="9">+SUBTOTAL(9, I17:I22)</f>
        <v>-116679</v>
      </c>
      <c r="J16" s="23">
        <f t="shared" si="9"/>
        <v>-669193</v>
      </c>
      <c r="K16" s="23">
        <f t="shared" ref="K16:L16" si="10">+SUBTOTAL(9, K17:K22)</f>
        <v>-35000</v>
      </c>
      <c r="L16" s="23">
        <f t="shared" si="10"/>
        <v>-704193</v>
      </c>
    </row>
    <row r="17" spans="1:12" x14ac:dyDescent="0.4">
      <c r="A17" s="36" t="s">
        <v>37</v>
      </c>
      <c r="B17" s="28"/>
      <c r="C17" s="25"/>
      <c r="D17" s="22"/>
      <c r="E17" s="22"/>
      <c r="F17" s="22"/>
      <c r="G17" s="22"/>
      <c r="H17" s="23">
        <f>+SUBTOTAL(9, H19:H22)</f>
        <v>-552514</v>
      </c>
      <c r="I17" s="23">
        <f>+SUBTOTAL(9, I19:I22)</f>
        <v>-116679</v>
      </c>
      <c r="J17" s="23">
        <f>+SUBTOTAL(9, J18:J22)</f>
        <v>-669193</v>
      </c>
      <c r="K17" s="23">
        <f t="shared" ref="K17:L17" si="11">+SUBTOTAL(9, K18:K22)</f>
        <v>-35000</v>
      </c>
      <c r="L17" s="23">
        <f t="shared" si="11"/>
        <v>-704193</v>
      </c>
    </row>
    <row r="18" spans="1:12" s="29" customFormat="1" ht="25.75" x14ac:dyDescent="0.4">
      <c r="A18" s="26" t="s">
        <v>27</v>
      </c>
      <c r="B18" s="35" t="s">
        <v>25</v>
      </c>
      <c r="C18" s="26" t="s">
        <v>18</v>
      </c>
      <c r="D18" s="26" t="s">
        <v>49</v>
      </c>
      <c r="E18" s="35" t="s">
        <v>50</v>
      </c>
      <c r="F18" s="37" t="s">
        <v>51</v>
      </c>
      <c r="G18" s="6" t="s">
        <v>52</v>
      </c>
      <c r="H18" s="52"/>
      <c r="I18" s="52"/>
      <c r="J18" s="6">
        <f t="shared" ref="J18:J25" si="12">+H18+I18</f>
        <v>0</v>
      </c>
      <c r="K18" s="6">
        <v>-1200</v>
      </c>
      <c r="L18" s="6">
        <f>+J18+K18</f>
        <v>-1200</v>
      </c>
    </row>
    <row r="19" spans="1:12" s="29" customFormat="1" x14ac:dyDescent="0.4">
      <c r="A19" s="30"/>
      <c r="B19" s="30"/>
      <c r="C19" s="26" t="s">
        <v>18</v>
      </c>
      <c r="D19" s="30"/>
      <c r="E19" s="30"/>
      <c r="F19" s="37" t="s">
        <v>34</v>
      </c>
      <c r="G19" s="26" t="s">
        <v>22</v>
      </c>
      <c r="H19" s="6">
        <v>-351948</v>
      </c>
      <c r="I19" s="6">
        <v>-10928</v>
      </c>
      <c r="J19" s="6">
        <f t="shared" si="12"/>
        <v>-362876</v>
      </c>
      <c r="K19" s="6">
        <v>-35000</v>
      </c>
      <c r="L19" s="6">
        <f>+J19+K19</f>
        <v>-397876</v>
      </c>
    </row>
    <row r="20" spans="1:12" s="29" customFormat="1" x14ac:dyDescent="0.4">
      <c r="A20" s="26"/>
      <c r="B20" s="26"/>
      <c r="C20" s="26" t="s">
        <v>18</v>
      </c>
      <c r="D20" s="30"/>
      <c r="E20" s="30"/>
      <c r="F20" s="26" t="s">
        <v>33</v>
      </c>
      <c r="G20" s="26" t="s">
        <v>23</v>
      </c>
      <c r="H20" s="6">
        <v>-161153</v>
      </c>
      <c r="I20" s="6">
        <v>-105751</v>
      </c>
      <c r="J20" s="6">
        <f t="shared" si="12"/>
        <v>-266904</v>
      </c>
      <c r="K20" s="6">
        <v>1200</v>
      </c>
      <c r="L20" s="6">
        <f t="shared" ref="L20:L25" si="13">+J20+K20</f>
        <v>-265704</v>
      </c>
    </row>
    <row r="21" spans="1:12" s="29" customFormat="1" x14ac:dyDescent="0.4">
      <c r="A21" s="26"/>
      <c r="B21" s="26"/>
      <c r="C21" s="26" t="s">
        <v>18</v>
      </c>
      <c r="D21" s="26" t="s">
        <v>28</v>
      </c>
      <c r="E21" s="26" t="s">
        <v>29</v>
      </c>
      <c r="F21" s="26" t="s">
        <v>33</v>
      </c>
      <c r="G21" s="26" t="s">
        <v>23</v>
      </c>
      <c r="H21" s="6">
        <v>-38937</v>
      </c>
      <c r="I21" s="6"/>
      <c r="J21" s="6">
        <f t="shared" si="12"/>
        <v>-38937</v>
      </c>
      <c r="K21" s="6"/>
      <c r="L21" s="6">
        <f t="shared" si="13"/>
        <v>-38937</v>
      </c>
    </row>
    <row r="22" spans="1:12" s="29" customFormat="1" x14ac:dyDescent="0.4">
      <c r="A22" s="26"/>
      <c r="B22" s="26"/>
      <c r="C22" s="26" t="s">
        <v>30</v>
      </c>
      <c r="D22" s="30"/>
      <c r="E22" s="30"/>
      <c r="F22" s="26" t="s">
        <v>32</v>
      </c>
      <c r="G22" s="26" t="s">
        <v>3</v>
      </c>
      <c r="H22" s="6">
        <v>-476</v>
      </c>
      <c r="I22" s="6"/>
      <c r="J22" s="6">
        <f t="shared" si="12"/>
        <v>-476</v>
      </c>
      <c r="K22" s="6"/>
      <c r="L22" s="6">
        <f t="shared" si="13"/>
        <v>-476</v>
      </c>
    </row>
    <row r="23" spans="1:12" s="42" customFormat="1" x14ac:dyDescent="0.4">
      <c r="A23" s="38" t="s">
        <v>17</v>
      </c>
      <c r="B23" s="39"/>
      <c r="C23" s="40"/>
      <c r="D23" s="39"/>
      <c r="E23" s="39"/>
      <c r="F23" s="39"/>
      <c r="G23" s="39"/>
      <c r="H23" s="41">
        <f>+SUBTOTAL(9, H24:H25)</f>
        <v>-43826</v>
      </c>
      <c r="I23" s="41">
        <f t="shared" ref="I23:L23" si="14">+SUBTOTAL(9, I24:I25)</f>
        <v>0</v>
      </c>
      <c r="J23" s="41">
        <f t="shared" si="14"/>
        <v>-43826</v>
      </c>
      <c r="K23" s="41">
        <f t="shared" si="14"/>
        <v>0</v>
      </c>
      <c r="L23" s="41">
        <f t="shared" si="14"/>
        <v>-43826</v>
      </c>
    </row>
    <row r="24" spans="1:12" s="29" customFormat="1" x14ac:dyDescent="0.35">
      <c r="A24" s="26" t="s">
        <v>15</v>
      </c>
      <c r="B24" s="26" t="s">
        <v>16</v>
      </c>
      <c r="C24" s="26" t="s">
        <v>19</v>
      </c>
      <c r="D24" s="26"/>
      <c r="E24" s="26"/>
      <c r="F24" s="37" t="s">
        <v>35</v>
      </c>
      <c r="G24" s="24" t="s">
        <v>38</v>
      </c>
      <c r="H24" s="6">
        <v>-35260</v>
      </c>
      <c r="I24" s="6"/>
      <c r="J24" s="6">
        <f t="shared" si="12"/>
        <v>-35260</v>
      </c>
      <c r="K24" s="6"/>
      <c r="L24" s="6">
        <f t="shared" si="13"/>
        <v>-35260</v>
      </c>
    </row>
    <row r="25" spans="1:12" s="29" customFormat="1" x14ac:dyDescent="0.35">
      <c r="A25" s="30"/>
      <c r="B25" s="30"/>
      <c r="C25" s="26" t="s">
        <v>19</v>
      </c>
      <c r="D25" s="26" t="s">
        <v>28</v>
      </c>
      <c r="E25" s="26" t="s">
        <v>29</v>
      </c>
      <c r="F25" s="37" t="s">
        <v>35</v>
      </c>
      <c r="G25" s="24" t="s">
        <v>38</v>
      </c>
      <c r="H25" s="6">
        <v>-8566</v>
      </c>
      <c r="I25" s="6"/>
      <c r="J25" s="6">
        <f t="shared" si="12"/>
        <v>-8566</v>
      </c>
      <c r="K25" s="6"/>
      <c r="L25" s="6">
        <f t="shared" si="13"/>
        <v>-8566</v>
      </c>
    </row>
    <row r="26" spans="1:12" ht="14.5" customHeight="1" x14ac:dyDescent="0.4"/>
    <row r="27" spans="1:12" ht="42.45" customHeight="1" x14ac:dyDescent="0.4">
      <c r="A27" s="57" t="s">
        <v>20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</row>
    <row r="28" spans="1:12" ht="27.65" customHeight="1" x14ac:dyDescent="0.4">
      <c r="A28" s="29"/>
      <c r="B28" s="29"/>
      <c r="C28" s="29"/>
      <c r="D28" s="29"/>
      <c r="E28" s="29"/>
      <c r="F28" s="29"/>
      <c r="G28" s="29"/>
      <c r="H28" s="29"/>
    </row>
    <row r="29" spans="1:12" x14ac:dyDescent="0.4">
      <c r="A29" s="27"/>
      <c r="B29" s="27"/>
      <c r="C29" s="27"/>
      <c r="D29" s="27"/>
      <c r="E29" s="27"/>
      <c r="F29" s="27"/>
      <c r="G29" s="27"/>
    </row>
  </sheetData>
  <autoFilter ref="A13:G25" xr:uid="{00000000-0001-0000-0000-000000000000}"/>
  <mergeCells count="3">
    <mergeCell ref="A16:B16"/>
    <mergeCell ref="E2:L2"/>
    <mergeCell ref="A27:L27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Footer>Lk &amp;P &amp;N-st</oddFooter>
  </headerFooter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ecb04721d7a6900cdf7c0c582aa09c8b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b458db74091dd2aea27f72bba0ca2863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6A14A-4F22-415B-BC3B-FDD72813A2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0d7a7-7317-4211-b722-0acf268d17fd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607137-DAFE-481F-A3C9-5B43A8A331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DB6976-4D22-44FE-8B39-BF3B31B704D2}">
  <ds:schemaRefs>
    <ds:schemaRef ds:uri="http://purl.org/dc/elements/1.1/"/>
    <ds:schemaRef ds:uri="9b483750-598d-46a0-877d-052f8f804d23"/>
    <ds:schemaRef ds:uri="http://purl.org/dc/terms/"/>
    <ds:schemaRef ds:uri="e6f0d7a7-7317-4211-b722-0acf268d17fd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5 VVKV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Fazijev</dc:creator>
  <cp:lastModifiedBy>Helena Siemann - MKM</cp:lastModifiedBy>
  <cp:lastPrinted>2022-12-30T15:24:06Z</cp:lastPrinted>
  <dcterms:created xsi:type="dcterms:W3CDTF">2022-12-27T12:48:44Z</dcterms:created>
  <dcterms:modified xsi:type="dcterms:W3CDTF">2025-12-05T11:18:29Z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0x01010093E417755ECBB5488FF4B606C352B7C3</vt:lpwstr>
  </property>
  <property fmtid="{D5CDD505-2E9C-101B-9397-08002B2CF9AE}" pid="3" name="Order">
    <vt:r8>687000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2024-06-20T16:46:31Z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1c92ed89-49ec-479b-ac99-5e93c748ad9e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